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2120" windowHeight="8400" activeTab="0"/>
  </bookViews>
  <sheets>
    <sheet name="A1" sheetId="1" r:id="rId1"/>
  </sheets>
  <definedNames>
    <definedName name="_xlnm.Print_Area" localSheetId="0">'A1'!$A$1:$I$53</definedName>
    <definedName name="Texto1" localSheetId="0">'A1'!#REF!</definedName>
    <definedName name="Texto10" localSheetId="0">'A1'!#REF!</definedName>
    <definedName name="Texto12" localSheetId="0">'A1'!#REF!</definedName>
    <definedName name="Texto13" localSheetId="0">'A1'!#REF!</definedName>
    <definedName name="Texto14" localSheetId="0">'A1'!#REF!</definedName>
    <definedName name="Texto15" localSheetId="0">'A1'!#REF!</definedName>
    <definedName name="Texto16" localSheetId="0">'A1'!$A$49</definedName>
    <definedName name="Texto2" localSheetId="0">'A1'!#REF!</definedName>
    <definedName name="Texto3" localSheetId="0">'A1'!#REF!</definedName>
    <definedName name="Texto4" localSheetId="0">'A1'!$A$2</definedName>
    <definedName name="Texto42" localSheetId="0">'A1'!#REF!</definedName>
    <definedName name="Texto43" localSheetId="0">'A1'!#REF!</definedName>
    <definedName name="Texto5" localSheetId="0">'A1'!$G$2</definedName>
    <definedName name="Texto7" localSheetId="0">'A1'!#REF!</definedName>
    <definedName name="Texto8" localSheetId="0">'A1'!#REF!</definedName>
    <definedName name="Texto9" localSheetId="0">'A1'!#REF!</definedName>
  </definedNames>
  <calcPr fullCalcOnLoad="1"/>
</workbook>
</file>

<file path=xl/sharedStrings.xml><?xml version="1.0" encoding="utf-8"?>
<sst xmlns="http://schemas.openxmlformats.org/spreadsheetml/2006/main" count="127" uniqueCount="101">
  <si>
    <t>ITEM</t>
  </si>
  <si>
    <t>DISCRIMINAÇÃO</t>
  </si>
  <si>
    <t>UNID.</t>
  </si>
  <si>
    <t>QUANT.</t>
  </si>
  <si>
    <t>ASSINATURA:      </t>
  </si>
  <si>
    <t>PROJETO:</t>
  </si>
  <si>
    <t>CUSTO UNITÁRIO</t>
  </si>
  <si>
    <t>LOCALIZAÇÃO:</t>
  </si>
  <si>
    <t xml:space="preserve">CÓDIGO (SINAPI / SICRO) </t>
  </si>
  <si>
    <r>
      <t>DATA</t>
    </r>
    <r>
      <rPr>
        <sz val="8"/>
        <color indexed="8"/>
        <rFont val="Arial"/>
        <family val="2"/>
      </rPr>
      <t> </t>
    </r>
  </si>
  <si>
    <t>BDI (%)</t>
  </si>
  <si>
    <t>VALOR TOTAL R$</t>
  </si>
  <si>
    <t>PREÇO DO SERVIÇO</t>
  </si>
  <si>
    <t>PREÇO UNITÁRIO</t>
  </si>
  <si>
    <t>1.1</t>
  </si>
  <si>
    <r>
      <t xml:space="preserve">NOME: </t>
    </r>
    <r>
      <rPr>
        <sz val="10"/>
        <color indexed="8"/>
        <rFont val="Arial"/>
        <family val="2"/>
      </rPr>
      <t>     DIEGO WESTPHAL</t>
    </r>
  </si>
  <si>
    <t>2.0</t>
  </si>
  <si>
    <t>1.0</t>
  </si>
  <si>
    <t>m</t>
  </si>
  <si>
    <t>3.0</t>
  </si>
  <si>
    <t>m³</t>
  </si>
  <si>
    <t>m²</t>
  </si>
  <si>
    <t>5.0</t>
  </si>
  <si>
    <t>5.1</t>
  </si>
  <si>
    <t>5.2</t>
  </si>
  <si>
    <t>5.3</t>
  </si>
  <si>
    <t>6.1</t>
  </si>
  <si>
    <t>6.2</t>
  </si>
  <si>
    <t xml:space="preserve">PLANILHA DE ORÇAMENTO PARA OBRAS E SERVIÇOS DE ENGENHARIA </t>
  </si>
  <si>
    <t>MUNICÍPIO:</t>
  </si>
  <si>
    <t xml:space="preserve"> JOSÉ BOITEUX</t>
  </si>
  <si>
    <t>FOLHA ÚNICA</t>
  </si>
  <si>
    <t>und</t>
  </si>
  <si>
    <t>RUA 20 DE JULHO, Nº 103</t>
  </si>
  <si>
    <t>TOALHEIRO PLASTICO TIPO DISPENSER PARA PAPEL TOALHA INTERFOLHADO</t>
  </si>
  <si>
    <t>SABONETEIRA PLASTICA TIPO DISPENSER PARA SABONETE LIQUIDO COM RESERVATORIO 800 A 1500 ML</t>
  </si>
  <si>
    <t>PAPELEIRA PLASTICA TIPO DISPENSER PARA PAPEL HIGIENICO ROLAO</t>
  </si>
  <si>
    <t>5.4</t>
  </si>
  <si>
    <t>5.5</t>
  </si>
  <si>
    <t>REFORMAS E ESQUADRIAS</t>
  </si>
  <si>
    <t>ADUELA / MARCO / BATENTE PARA PORTA DE 90X210CM, PADRÃO MÉDIO - FORNECIMENTO E MONTAGEM</t>
  </si>
  <si>
    <t>PORTA DE MADEIRA PARA PINTURA, SEMI-OCA (LEVE OU MÉDIA), 90X210CM, ESPESSURA DE 3,5CM, INCLUSO DOBRADIÇAS - FORNECIMENTO E INSTALAÇÃO.</t>
  </si>
  <si>
    <t>2.3</t>
  </si>
  <si>
    <t>2.4</t>
  </si>
  <si>
    <t>REFORMA DO BANHEIRO P.N.E.</t>
  </si>
  <si>
    <t>BARRA DE APOIO RETA, EM ALUMINIO, COMPRIMENTO 80CM, DIAMETRO MINIMO 3CM</t>
  </si>
  <si>
    <t>SINALIZAÇÃO DE ESTACIONAMENTO</t>
  </si>
  <si>
    <t>4.0</t>
  </si>
  <si>
    <t>4.1</t>
  </si>
  <si>
    <t>4.2</t>
  </si>
  <si>
    <t>SINALIZAÇÃO VISUAL E TATIL</t>
  </si>
  <si>
    <t>3.2</t>
  </si>
  <si>
    <t>SINALIZAÇÃO VERTICAL DE IDENTIFICAÇÃO DE AMBIENTE EM ACRILICO, 40 X 10 CM, E = 6 MM</t>
  </si>
  <si>
    <t>SINALIZAÇÃO VERTICAL DE IDENTIFICAÇÃO "SÍMBOLO INTERNACIONAL DE ACESSO", 10 X 10 CM</t>
  </si>
  <si>
    <t>5.6</t>
  </si>
  <si>
    <t xml:space="preserve">  73844/001 </t>
  </si>
  <si>
    <t xml:space="preserve">MURO DE ARRIMO DE ALVENARIA DE PEDRA ARGAMASSADA </t>
  </si>
  <si>
    <t>REFORMA DO BALCAO DE ATENDIMENTO</t>
  </si>
  <si>
    <t>SUPERFICIE DE GRANITO</t>
  </si>
  <si>
    <t>RETIRADA DE ALVENARIA DE TIJOLO DE VIDRO</t>
  </si>
  <si>
    <t>PISO TATIL DIRECIONAL, DE BORRACHA, COLORIDO, 25 X 25 CM, E = 5 MM</t>
  </si>
  <si>
    <t>PISO TATIL ALERTA, DE BORRACHA, COLORIDO, 25 X 25 CM, E = 5 MM</t>
  </si>
  <si>
    <t>3.1</t>
  </si>
  <si>
    <t>INVERSÃO DA PORTA DO BANHEIRO ACESSÍVEL</t>
  </si>
  <si>
    <t>2.1</t>
  </si>
  <si>
    <t>2.2</t>
  </si>
  <si>
    <t>DEMOLIÇÃO DE ALVENARIA PARA ALARGAMENTO DE 7 PORTAS (incluso requadramento)</t>
  </si>
  <si>
    <t>EXECUÇÃO, COM FORNECIMENTO DE MATERIAL, DE PASSEIO COM PAVER COLORIDO PODOTÁTIL (DIRECIONAL E ALERTA) PARA ACESSIBILIDADE (20x20x6).</t>
  </si>
  <si>
    <t>EXECUÇÃO, COM FORNECIMENTO DE MATERIAIS, MEIO FIO PRÉ MOLDADO DE CONCRETO TIPO 1 (ARREDONDADO) (6x10)x10x30 - REJUNTADO COM ARGAMASSA DE CIMENTO E AREIA.</t>
  </si>
  <si>
    <t>PINTURA DE MEIO FIO EM TINTA TOTALMENTE REFLETIVA</t>
  </si>
  <si>
    <t>PINTURA DE VAGAS DE GARAGEM EM TINTA TOTALMENTE REFLETIVA. INCLUSO SÍMBOLO DE SINALIZAÇÃO DE CADEIRANTE.</t>
  </si>
  <si>
    <t>PLACA DE SINALIZAÇÃO DE VAGA RESERVADA PARA VEÍCULOS CONFORME PROJETO (50X70) CM</t>
  </si>
  <si>
    <t>RETIRADA DE PAREDE E PORTA DE MADEIRA</t>
  </si>
  <si>
    <t>03/05/2018</t>
  </si>
  <si>
    <r>
      <t xml:space="preserve">DATA DE REFERÊNCIA DOS CUSTOS: </t>
    </r>
    <r>
      <rPr>
        <sz val="8"/>
        <color indexed="8"/>
        <rFont val="Arial"/>
        <family val="2"/>
      </rPr>
      <t>SINAPI MARÇO/2018</t>
    </r>
  </si>
  <si>
    <t>EXECUÇÃO DE PINTURA COM FORNECIMENTO DE MATERIAL DE 7 PORTAS INTERNAS COM TINTA ÓLEO DUAS DEMÃOS.</t>
  </si>
  <si>
    <t>TOTEM COM MAPA TATIL VISUAL</t>
  </si>
  <si>
    <t>PINTURA DE SÍMBOLO NO ESPAÇO DESTINADO A CADEIRA DE RODAS NAS SALAS DE ESPERA.</t>
  </si>
  <si>
    <t>PLACA DE ASSENTO PREFERENCIAL (P.O. E P.M.R.)</t>
  </si>
  <si>
    <t>PASSEIO e ACESSO</t>
  </si>
  <si>
    <t>DEMOLIÇÃO MANUAL DO ACESSO</t>
  </si>
  <si>
    <t>REGULARIZAÇÃO, NIVELAMENTO E COMPACTAÇÃO DO PASSEIO E DO ACESSO, COM FORNECIMENTO DO SOLO.</t>
  </si>
  <si>
    <t>EXECUÇÃO, COM FORNECIMENTO DE MATERIAL, DO PASSEIO COM PAVER TIJOLINHO (10x20x6 cm).</t>
  </si>
  <si>
    <t>1.2</t>
  </si>
  <si>
    <t>1.3</t>
  </si>
  <si>
    <t>1.4</t>
  </si>
  <si>
    <t>1.5</t>
  </si>
  <si>
    <t>1.6</t>
  </si>
  <si>
    <t>5.7</t>
  </si>
  <si>
    <t>4.3</t>
  </si>
  <si>
    <t>4.4</t>
  </si>
  <si>
    <t>4.5</t>
  </si>
  <si>
    <t>4.6</t>
  </si>
  <si>
    <t>4.7</t>
  </si>
  <si>
    <t>2.5</t>
  </si>
  <si>
    <t>BARRA DE APOIO LAVATÓRIO, EM AÇO INOX, 40x50 cm, DIAMETRO 3CM</t>
  </si>
  <si>
    <t>6.0</t>
  </si>
  <si>
    <r>
      <t xml:space="preserve">Nº CREA : </t>
    </r>
    <r>
      <rPr>
        <sz val="10"/>
        <color indexed="8"/>
        <rFont val="Arial"/>
        <family val="2"/>
      </rPr>
      <t>     116055-4</t>
    </r>
  </si>
  <si>
    <t>2.6</t>
  </si>
  <si>
    <t>ALARME PNE, EMITE SINAIS SONOROS E LUMINOSOS CONFORME NBR9050 PARA BANHEIRO PNE. </t>
  </si>
  <si>
    <t>ADEQUAÇÃO ACESSIBILIDADE DA UNIDADE BÁSICA DE SAÚDE - CENTRO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</si>
</sst>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&quot;R$ &quot;#,##0.00"/>
    <numFmt numFmtId="186" formatCode="&quot;R$&quot;\ #,##0.00"/>
    <numFmt numFmtId="187" formatCode="0.0%"/>
    <numFmt numFmtId="188" formatCode="0.000%"/>
    <numFmt numFmtId="189" formatCode="0.0"/>
    <numFmt numFmtId="190" formatCode="0.0000000000"/>
    <numFmt numFmtId="191" formatCode="0.00000000000"/>
    <numFmt numFmtId="192" formatCode="0.00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(* #,##0.00_);_(* \(#,##0.00\);_(* \-??_);_(@_)"/>
    <numFmt numFmtId="201" formatCode="&quot;Ativado&quot;;&quot;Ativado&quot;;&quot;Desativado&quot;"/>
    <numFmt numFmtId="202" formatCode="[$€-2]\ #,##0.00_);[Red]\([$€-2]\ #,##0.00\)"/>
  </numFmts>
  <fonts count="47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33" borderId="0" xfId="0" applyFont="1" applyFill="1" applyBorder="1" applyAlignment="1">
      <alignment horizontal="justify" vertical="top" wrapText="1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2" fontId="9" fillId="34" borderId="12" xfId="0" applyNumberFormat="1" applyFont="1" applyFill="1" applyBorder="1" applyAlignment="1">
      <alignment horizontal="center" vertical="center"/>
    </xf>
    <xf numFmtId="0" fontId="9" fillId="34" borderId="13" xfId="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justify" vertical="top" wrapText="1"/>
    </xf>
    <xf numFmtId="0" fontId="4" fillId="34" borderId="13" xfId="0" applyFont="1" applyFill="1" applyBorder="1" applyAlignment="1">
      <alignment horizontal="center" vertical="top" wrapText="1"/>
    </xf>
    <xf numFmtId="4" fontId="4" fillId="34" borderId="13" xfId="0" applyNumberFormat="1" applyFont="1" applyFill="1" applyBorder="1" applyAlignment="1">
      <alignment horizontal="right" wrapText="1"/>
    </xf>
    <xf numFmtId="10" fontId="4" fillId="34" borderId="13" xfId="0" applyNumberFormat="1" applyFont="1" applyFill="1" applyBorder="1" applyAlignment="1">
      <alignment horizontal="right" wrapText="1"/>
    </xf>
    <xf numFmtId="186" fontId="4" fillId="34" borderId="13" xfId="0" applyNumberFormat="1" applyFont="1" applyFill="1" applyBorder="1" applyAlignment="1">
      <alignment horizontal="right" wrapText="1"/>
    </xf>
    <xf numFmtId="185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170" fontId="0" fillId="0" borderId="0" xfId="47" applyFont="1" applyAlignment="1">
      <alignment/>
    </xf>
    <xf numFmtId="43" fontId="0" fillId="0" borderId="0" xfId="0" applyNumberFormat="1" applyAlignment="1">
      <alignment/>
    </xf>
    <xf numFmtId="2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0" fontId="4" fillId="0" borderId="13" xfId="0" applyNumberFormat="1" applyFont="1" applyBorder="1" applyAlignment="1">
      <alignment horizontal="center" vertical="center" wrapText="1"/>
    </xf>
    <xf numFmtId="186" fontId="4" fillId="0" borderId="13" xfId="0" applyNumberFormat="1" applyFont="1" applyBorder="1" applyAlignment="1">
      <alignment horizontal="center" vertical="center" wrapText="1"/>
    </xf>
    <xf numFmtId="185" fontId="4" fillId="0" borderId="1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185" fontId="9" fillId="34" borderId="16" xfId="0" applyNumberFormat="1" applyFont="1" applyFill="1" applyBorder="1" applyAlignment="1">
      <alignment horizontal="center" wrapText="1"/>
    </xf>
    <xf numFmtId="185" fontId="9" fillId="0" borderId="18" xfId="0" applyNumberFormat="1" applyFont="1" applyBorder="1" applyAlignment="1">
      <alignment horizont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186" fontId="4" fillId="33" borderId="13" xfId="0" applyNumberFormat="1" applyFont="1" applyFill="1" applyBorder="1" applyAlignment="1">
      <alignment horizontal="center" vertical="center" wrapText="1"/>
    </xf>
    <xf numFmtId="185" fontId="4" fillId="33" borderId="16" xfId="0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10" fontId="4" fillId="0" borderId="13" xfId="0" applyNumberFormat="1" applyFont="1" applyFill="1" applyBorder="1" applyAlignment="1">
      <alignment horizontal="center" vertical="center" wrapText="1"/>
    </xf>
    <xf numFmtId="186" fontId="4" fillId="0" borderId="13" xfId="0" applyNumberFormat="1" applyFont="1" applyFill="1" applyBorder="1" applyAlignment="1">
      <alignment horizontal="center" vertical="center" wrapText="1"/>
    </xf>
    <xf numFmtId="185" fontId="4" fillId="0" borderId="1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wrapText="1"/>
    </xf>
    <xf numFmtId="10" fontId="4" fillId="0" borderId="13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justify" vertical="top" wrapText="1"/>
    </xf>
    <xf numFmtId="2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7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justify" vertical="top" wrapText="1"/>
    </xf>
    <xf numFmtId="0" fontId="7" fillId="0" borderId="21" xfId="0" applyFont="1" applyBorder="1" applyAlignment="1">
      <alignment horizontal="justify" vertical="top" wrapText="1"/>
    </xf>
    <xf numFmtId="0" fontId="7" fillId="0" borderId="22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justify" vertical="top" wrapText="1"/>
    </xf>
    <xf numFmtId="0" fontId="7" fillId="0" borderId="24" xfId="0" applyFont="1" applyBorder="1" applyAlignment="1">
      <alignment horizontal="justify" vertical="top" wrapText="1"/>
    </xf>
    <xf numFmtId="0" fontId="7" fillId="0" borderId="25" xfId="0" applyFont="1" applyBorder="1" applyAlignment="1">
      <alignment horizontal="justify" vertical="top" wrapText="1"/>
    </xf>
    <xf numFmtId="0" fontId="7" fillId="0" borderId="26" xfId="0" applyFont="1" applyBorder="1" applyAlignment="1">
      <alignment horizontal="justify" vertical="top" wrapText="1"/>
    </xf>
    <xf numFmtId="0" fontId="7" fillId="0" borderId="27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right" vertical="top" wrapText="1"/>
    </xf>
    <xf numFmtId="0" fontId="7" fillId="35" borderId="34" xfId="0" applyFont="1" applyFill="1" applyBorder="1" applyAlignment="1">
      <alignment horizontal="right" vertical="top" wrapText="1"/>
    </xf>
    <xf numFmtId="0" fontId="7" fillId="35" borderId="35" xfId="0" applyFont="1" applyFill="1" applyBorder="1" applyAlignment="1">
      <alignment horizontal="right" vertical="top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/>
    </xf>
    <xf numFmtId="0" fontId="11" fillId="0" borderId="3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/>
    </xf>
    <xf numFmtId="0" fontId="7" fillId="35" borderId="42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 vertical="center" wrapText="1"/>
    </xf>
    <xf numFmtId="0" fontId="7" fillId="35" borderId="44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tabSelected="1" view="pageBreakPreview" zoomScale="115" zoomScaleNormal="90" zoomScaleSheetLayoutView="115" workbookViewId="0" topLeftCell="A28">
      <selection activeCell="B4" sqref="B4:I4"/>
    </sheetView>
  </sheetViews>
  <sheetFormatPr defaultColWidth="9.140625" defaultRowHeight="12.75"/>
  <cols>
    <col min="1" max="1" width="17.00390625" style="0" customWidth="1"/>
    <col min="2" max="2" width="13.140625" style="0" customWidth="1"/>
    <col min="3" max="3" width="41.140625" style="0" customWidth="1"/>
    <col min="4" max="4" width="6.00390625" style="0" bestFit="1" customWidth="1"/>
    <col min="5" max="6" width="10.57421875" style="0" customWidth="1"/>
    <col min="7" max="8" width="11.28125" style="0" customWidth="1"/>
    <col min="9" max="9" width="16.8515625" style="0" customWidth="1"/>
    <col min="10" max="10" width="14.00390625" style="0" bestFit="1" customWidth="1"/>
    <col min="11" max="12" width="15.00390625" style="0" bestFit="1" customWidth="1"/>
  </cols>
  <sheetData>
    <row r="1" spans="1:9" ht="36" customHeight="1">
      <c r="A1" s="85" t="s">
        <v>28</v>
      </c>
      <c r="B1" s="86"/>
      <c r="C1" s="86"/>
      <c r="D1" s="86"/>
      <c r="E1" s="86"/>
      <c r="F1" s="86"/>
      <c r="G1" s="86"/>
      <c r="H1" s="86"/>
      <c r="I1" s="87"/>
    </row>
    <row r="2" spans="1:9" ht="13.5" customHeight="1">
      <c r="A2" s="78" t="s">
        <v>5</v>
      </c>
      <c r="B2" s="89" t="s">
        <v>100</v>
      </c>
      <c r="C2" s="89"/>
      <c r="D2" s="89"/>
      <c r="E2" s="89"/>
      <c r="F2" s="89"/>
      <c r="G2" s="89"/>
      <c r="H2" s="90"/>
      <c r="I2" s="19" t="s">
        <v>9</v>
      </c>
    </row>
    <row r="3" spans="1:9" ht="12.75" customHeight="1">
      <c r="A3" s="79"/>
      <c r="B3" s="91"/>
      <c r="C3" s="91"/>
      <c r="D3" s="91"/>
      <c r="E3" s="91"/>
      <c r="F3" s="91"/>
      <c r="G3" s="91"/>
      <c r="H3" s="92"/>
      <c r="I3" s="31" t="s">
        <v>73</v>
      </c>
    </row>
    <row r="4" spans="1:9" ht="13.5" customHeight="1">
      <c r="A4" s="32" t="s">
        <v>29</v>
      </c>
      <c r="B4" s="88" t="s">
        <v>30</v>
      </c>
      <c r="C4" s="88"/>
      <c r="D4" s="88"/>
      <c r="E4" s="88"/>
      <c r="F4" s="88"/>
      <c r="G4" s="88"/>
      <c r="H4" s="88"/>
      <c r="I4" s="93"/>
    </row>
    <row r="5" spans="1:9" ht="13.5" customHeight="1">
      <c r="A5" s="33" t="s">
        <v>7</v>
      </c>
      <c r="B5" s="88" t="s">
        <v>33</v>
      </c>
      <c r="C5" s="88"/>
      <c r="D5" s="88"/>
      <c r="E5" s="88"/>
      <c r="F5" s="88"/>
      <c r="G5" s="88"/>
      <c r="H5" s="29"/>
      <c r="I5" s="30" t="s">
        <v>31</v>
      </c>
    </row>
    <row r="6" spans="1:9" ht="13.5" customHeight="1">
      <c r="A6" s="98" t="s">
        <v>74</v>
      </c>
      <c r="B6" s="99"/>
      <c r="C6" s="99"/>
      <c r="D6" s="99"/>
      <c r="E6" s="99"/>
      <c r="F6" s="99"/>
      <c r="G6" s="99"/>
      <c r="H6" s="100"/>
      <c r="I6" s="101"/>
    </row>
    <row r="7" spans="1:9" ht="10.5" customHeight="1" thickBot="1">
      <c r="A7" s="5"/>
      <c r="B7" s="6"/>
      <c r="C7" s="6"/>
      <c r="D7" s="6"/>
      <c r="E7" s="6"/>
      <c r="F7" s="6"/>
      <c r="G7" s="6"/>
      <c r="H7" s="6"/>
      <c r="I7" s="7"/>
    </row>
    <row r="8" spans="1:9" ht="21" customHeight="1">
      <c r="A8" s="96" t="s">
        <v>0</v>
      </c>
      <c r="B8" s="80" t="s">
        <v>8</v>
      </c>
      <c r="C8" s="80" t="s">
        <v>1</v>
      </c>
      <c r="D8" s="80" t="s">
        <v>2</v>
      </c>
      <c r="E8" s="80" t="s">
        <v>3</v>
      </c>
      <c r="F8" s="80" t="s">
        <v>6</v>
      </c>
      <c r="G8" s="80" t="s">
        <v>10</v>
      </c>
      <c r="H8" s="80" t="s">
        <v>13</v>
      </c>
      <c r="I8" s="94" t="s">
        <v>12</v>
      </c>
    </row>
    <row r="9" spans="1:9" ht="20.25" customHeight="1">
      <c r="A9" s="97"/>
      <c r="B9" s="81"/>
      <c r="C9" s="81"/>
      <c r="D9" s="81"/>
      <c r="E9" s="81"/>
      <c r="F9" s="81"/>
      <c r="G9" s="81"/>
      <c r="H9" s="81"/>
      <c r="I9" s="95"/>
    </row>
    <row r="10" spans="1:12" ht="12.75">
      <c r="A10" s="8" t="s">
        <v>17</v>
      </c>
      <c r="B10" s="9"/>
      <c r="C10" s="10" t="s">
        <v>39</v>
      </c>
      <c r="D10" s="11"/>
      <c r="E10" s="12"/>
      <c r="F10" s="12"/>
      <c r="G10" s="13"/>
      <c r="H10" s="14"/>
      <c r="I10" s="36"/>
      <c r="J10" s="15"/>
      <c r="K10" s="15"/>
      <c r="L10" s="15"/>
    </row>
    <row r="11" spans="1:9" ht="38.25">
      <c r="A11" s="23" t="s">
        <v>14</v>
      </c>
      <c r="B11" s="24">
        <v>97624</v>
      </c>
      <c r="C11" s="18" t="s">
        <v>66</v>
      </c>
      <c r="D11" s="28" t="s">
        <v>20</v>
      </c>
      <c r="E11" s="41">
        <v>0.27</v>
      </c>
      <c r="F11" s="17">
        <v>34.9</v>
      </c>
      <c r="G11" s="25">
        <v>0.25</v>
      </c>
      <c r="H11" s="26">
        <f aca="true" t="shared" si="0" ref="H11:H16">ROUND(F11*(1+G11),2)</f>
        <v>43.63</v>
      </c>
      <c r="I11" s="27">
        <f aca="true" t="shared" si="1" ref="I11:I16">ROUND(H11*E11,2)</f>
        <v>11.78</v>
      </c>
    </row>
    <row r="12" spans="1:9" ht="31.5" customHeight="1">
      <c r="A12" s="23" t="s">
        <v>83</v>
      </c>
      <c r="B12" s="24">
        <v>72178</v>
      </c>
      <c r="C12" s="18" t="s">
        <v>72</v>
      </c>
      <c r="D12" s="28" t="s">
        <v>21</v>
      </c>
      <c r="E12" s="41">
        <v>4.86</v>
      </c>
      <c r="F12" s="17">
        <v>24.02</v>
      </c>
      <c r="G12" s="25">
        <v>0.25</v>
      </c>
      <c r="H12" s="26">
        <f t="shared" si="0"/>
        <v>30.03</v>
      </c>
      <c r="I12" s="27">
        <f t="shared" si="1"/>
        <v>145.95</v>
      </c>
    </row>
    <row r="13" spans="1:9" ht="51">
      <c r="A13" s="23" t="s">
        <v>84</v>
      </c>
      <c r="B13" s="24">
        <v>90823</v>
      </c>
      <c r="C13" s="18" t="s">
        <v>41</v>
      </c>
      <c r="D13" s="28" t="s">
        <v>32</v>
      </c>
      <c r="E13" s="41">
        <v>7</v>
      </c>
      <c r="F13" s="17">
        <v>275.72</v>
      </c>
      <c r="G13" s="25">
        <v>0.25</v>
      </c>
      <c r="H13" s="26">
        <f t="shared" si="0"/>
        <v>344.65</v>
      </c>
      <c r="I13" s="27">
        <f t="shared" si="1"/>
        <v>2412.55</v>
      </c>
    </row>
    <row r="14" spans="1:9" ht="38.25">
      <c r="A14" s="23" t="s">
        <v>85</v>
      </c>
      <c r="B14" s="24">
        <v>90803</v>
      </c>
      <c r="C14" s="18" t="s">
        <v>40</v>
      </c>
      <c r="D14" s="28" t="s">
        <v>32</v>
      </c>
      <c r="E14" s="41">
        <v>7</v>
      </c>
      <c r="F14" s="17">
        <v>182.85</v>
      </c>
      <c r="G14" s="25">
        <v>0.25</v>
      </c>
      <c r="H14" s="26">
        <f t="shared" si="0"/>
        <v>228.56</v>
      </c>
      <c r="I14" s="27">
        <f t="shared" si="1"/>
        <v>1599.92</v>
      </c>
    </row>
    <row r="15" spans="1:9" s="2" customFormat="1" ht="25.5">
      <c r="A15" s="23" t="s">
        <v>86</v>
      </c>
      <c r="B15" s="50">
        <v>72144</v>
      </c>
      <c r="C15" s="55" t="s">
        <v>63</v>
      </c>
      <c r="D15" s="57" t="s">
        <v>32</v>
      </c>
      <c r="E15" s="41">
        <v>1</v>
      </c>
      <c r="F15" s="38">
        <v>75.5</v>
      </c>
      <c r="G15" s="25">
        <v>0.25</v>
      </c>
      <c r="H15" s="26">
        <f t="shared" si="0"/>
        <v>94.38</v>
      </c>
      <c r="I15" s="27">
        <f t="shared" si="1"/>
        <v>94.38</v>
      </c>
    </row>
    <row r="16" spans="1:9" ht="38.25">
      <c r="A16" s="23" t="s">
        <v>87</v>
      </c>
      <c r="B16" s="24">
        <v>79464</v>
      </c>
      <c r="C16" s="46" t="s">
        <v>75</v>
      </c>
      <c r="D16" s="28" t="s">
        <v>21</v>
      </c>
      <c r="E16" s="41">
        <f>0.9*2.1*2*8+(0.9*0.035*2*8)+(2.1*0.035*2*8)</f>
        <v>31.92</v>
      </c>
      <c r="F16" s="17">
        <v>16.67</v>
      </c>
      <c r="G16" s="25">
        <v>0.25</v>
      </c>
      <c r="H16" s="26">
        <f t="shared" si="0"/>
        <v>20.84</v>
      </c>
      <c r="I16" s="27">
        <f t="shared" si="1"/>
        <v>665.21</v>
      </c>
    </row>
    <row r="17" spans="1:9" ht="12.75">
      <c r="A17" s="8" t="s">
        <v>16</v>
      </c>
      <c r="B17" s="9"/>
      <c r="C17" s="10" t="s">
        <v>44</v>
      </c>
      <c r="D17" s="11"/>
      <c r="E17" s="12"/>
      <c r="F17" s="12"/>
      <c r="G17" s="13"/>
      <c r="H17" s="14"/>
      <c r="I17" s="36">
        <f>SUM(I11:I16)</f>
        <v>4929.790000000001</v>
      </c>
    </row>
    <row r="18" spans="1:9" ht="38.25">
      <c r="A18" s="56" t="s">
        <v>64</v>
      </c>
      <c r="B18" s="24">
        <v>36080</v>
      </c>
      <c r="C18" s="18" t="s">
        <v>45</v>
      </c>
      <c r="D18" s="28" t="s">
        <v>32</v>
      </c>
      <c r="E18" s="41">
        <v>4</v>
      </c>
      <c r="F18" s="17">
        <v>135.9</v>
      </c>
      <c r="G18" s="25">
        <v>0.25</v>
      </c>
      <c r="H18" s="26">
        <f aca="true" t="shared" si="2" ref="H18:H23">ROUND(F18*(1+G18),2)</f>
        <v>169.88</v>
      </c>
      <c r="I18" s="27">
        <f aca="true" t="shared" si="3" ref="I18:I23">ROUND(H18*E18,2)</f>
        <v>679.52</v>
      </c>
    </row>
    <row r="19" spans="1:9" ht="25.5">
      <c r="A19" s="56" t="s">
        <v>65</v>
      </c>
      <c r="B19" s="49">
        <v>37401</v>
      </c>
      <c r="C19" s="46" t="s">
        <v>34</v>
      </c>
      <c r="D19" s="47" t="s">
        <v>32</v>
      </c>
      <c r="E19" s="41">
        <v>1</v>
      </c>
      <c r="F19" s="42">
        <v>58.2</v>
      </c>
      <c r="G19" s="43">
        <v>0.25</v>
      </c>
      <c r="H19" s="44">
        <f t="shared" si="2"/>
        <v>72.75</v>
      </c>
      <c r="I19" s="45">
        <f t="shared" si="3"/>
        <v>72.75</v>
      </c>
    </row>
    <row r="20" spans="1:9" ht="38.25">
      <c r="A20" s="56" t="s">
        <v>42</v>
      </c>
      <c r="B20" s="49">
        <v>11758</v>
      </c>
      <c r="C20" s="48" t="s">
        <v>35</v>
      </c>
      <c r="D20" s="47" t="s">
        <v>32</v>
      </c>
      <c r="E20" s="41">
        <v>1</v>
      </c>
      <c r="F20" s="42">
        <v>55.9</v>
      </c>
      <c r="G20" s="43">
        <v>0.25</v>
      </c>
      <c r="H20" s="44">
        <f t="shared" si="2"/>
        <v>69.88</v>
      </c>
      <c r="I20" s="45">
        <f t="shared" si="3"/>
        <v>69.88</v>
      </c>
    </row>
    <row r="21" spans="1:9" ht="25.5">
      <c r="A21" s="56" t="s">
        <v>43</v>
      </c>
      <c r="B21" s="49">
        <v>37400</v>
      </c>
      <c r="C21" s="48" t="s">
        <v>36</v>
      </c>
      <c r="D21" s="47" t="s">
        <v>32</v>
      </c>
      <c r="E21" s="41">
        <v>3</v>
      </c>
      <c r="F21" s="42">
        <v>58.2</v>
      </c>
      <c r="G21" s="43">
        <v>0.25</v>
      </c>
      <c r="H21" s="44">
        <f t="shared" si="2"/>
        <v>72.75</v>
      </c>
      <c r="I21" s="45">
        <f t="shared" si="3"/>
        <v>218.25</v>
      </c>
    </row>
    <row r="22" spans="1:9" ht="25.5">
      <c r="A22" s="56" t="s">
        <v>94</v>
      </c>
      <c r="B22" s="24">
        <v>36211</v>
      </c>
      <c r="C22" s="18" t="s">
        <v>95</v>
      </c>
      <c r="D22" s="28" t="s">
        <v>32</v>
      </c>
      <c r="E22" s="41">
        <v>2</v>
      </c>
      <c r="F22" s="17">
        <v>350</v>
      </c>
      <c r="G22" s="25">
        <v>0.25</v>
      </c>
      <c r="H22" s="26">
        <f t="shared" si="2"/>
        <v>437.5</v>
      </c>
      <c r="I22" s="27">
        <f t="shared" si="3"/>
        <v>875</v>
      </c>
    </row>
    <row r="23" spans="1:9" ht="38.25">
      <c r="A23" s="56" t="s">
        <v>98</v>
      </c>
      <c r="B23" s="24"/>
      <c r="C23" s="59" t="s">
        <v>99</v>
      </c>
      <c r="D23" s="28" t="s">
        <v>32</v>
      </c>
      <c r="E23" s="41">
        <v>1</v>
      </c>
      <c r="F23" s="17">
        <v>355</v>
      </c>
      <c r="G23" s="25">
        <v>0.25</v>
      </c>
      <c r="H23" s="26">
        <f t="shared" si="2"/>
        <v>443.75</v>
      </c>
      <c r="I23" s="27">
        <f t="shared" si="3"/>
        <v>443.75</v>
      </c>
    </row>
    <row r="24" spans="1:12" ht="12.75">
      <c r="A24" s="8" t="s">
        <v>19</v>
      </c>
      <c r="B24" s="9"/>
      <c r="C24" s="10" t="s">
        <v>57</v>
      </c>
      <c r="D24" s="11"/>
      <c r="E24" s="12"/>
      <c r="F24" s="12"/>
      <c r="G24" s="13"/>
      <c r="H24" s="14"/>
      <c r="I24" s="36">
        <f>SUM(I18:I23)</f>
        <v>2359.15</v>
      </c>
      <c r="J24" s="15"/>
      <c r="K24" s="15"/>
      <c r="L24" s="15"/>
    </row>
    <row r="25" spans="1:12" ht="25.5">
      <c r="A25" s="23" t="s">
        <v>62</v>
      </c>
      <c r="B25" s="49">
        <v>97623</v>
      </c>
      <c r="C25" s="48" t="s">
        <v>59</v>
      </c>
      <c r="D25" s="47" t="s">
        <v>20</v>
      </c>
      <c r="E25" s="41">
        <f>0.9*0.23*0.15</f>
        <v>0.03105</v>
      </c>
      <c r="F25" s="42">
        <v>115</v>
      </c>
      <c r="G25" s="43">
        <v>0.25</v>
      </c>
      <c r="H25" s="44">
        <f>ROUND(F25*(1+G25),2)</f>
        <v>143.75</v>
      </c>
      <c r="I25" s="45">
        <f>ROUND(H25*E25,2)</f>
        <v>4.46</v>
      </c>
      <c r="J25" s="15"/>
      <c r="K25" s="15"/>
      <c r="L25" s="15"/>
    </row>
    <row r="26" spans="1:12" ht="12.75">
      <c r="A26" s="23" t="s">
        <v>51</v>
      </c>
      <c r="B26" s="49">
        <v>11795</v>
      </c>
      <c r="C26" s="48" t="s">
        <v>58</v>
      </c>
      <c r="D26" s="47" t="s">
        <v>21</v>
      </c>
      <c r="E26" s="41">
        <v>0.6</v>
      </c>
      <c r="F26" s="42">
        <v>301.88</v>
      </c>
      <c r="G26" s="43">
        <v>0.25</v>
      </c>
      <c r="H26" s="44">
        <f>ROUND(F26*(1+G26),2)</f>
        <v>377.35</v>
      </c>
      <c r="I26" s="45">
        <f>ROUND(H26*E26,2)</f>
        <v>226.41</v>
      </c>
      <c r="J26" s="15"/>
      <c r="K26" s="15"/>
      <c r="L26" s="15"/>
    </row>
    <row r="27" spans="1:12" ht="12.75">
      <c r="A27" s="8" t="s">
        <v>47</v>
      </c>
      <c r="B27" s="9"/>
      <c r="C27" s="10" t="s">
        <v>50</v>
      </c>
      <c r="D27" s="11"/>
      <c r="E27" s="12"/>
      <c r="F27" s="12"/>
      <c r="G27" s="13"/>
      <c r="H27" s="14"/>
      <c r="I27" s="36">
        <f>SUM(I25:I26)</f>
        <v>230.87</v>
      </c>
      <c r="J27" s="15"/>
      <c r="K27" s="15"/>
      <c r="L27" s="15"/>
    </row>
    <row r="28" spans="1:9" ht="27" customHeight="1">
      <c r="A28" s="23" t="s">
        <v>48</v>
      </c>
      <c r="B28" s="24">
        <v>38181</v>
      </c>
      <c r="C28" s="46" t="s">
        <v>60</v>
      </c>
      <c r="D28" s="28" t="s">
        <v>18</v>
      </c>
      <c r="E28" s="41">
        <v>89.5</v>
      </c>
      <c r="F28" s="17">
        <v>29.84</v>
      </c>
      <c r="G28" s="25">
        <v>0.25</v>
      </c>
      <c r="H28" s="26">
        <f aca="true" t="shared" si="4" ref="H28:H34">ROUND(F28*(1+G28),2)</f>
        <v>37.3</v>
      </c>
      <c r="I28" s="27">
        <f aca="true" t="shared" si="5" ref="I28:I34">ROUND(H28*E28,2)</f>
        <v>3338.35</v>
      </c>
    </row>
    <row r="29" spans="1:9" ht="26.25" customHeight="1">
      <c r="A29" s="23" t="s">
        <v>49</v>
      </c>
      <c r="B29" s="24">
        <v>38181</v>
      </c>
      <c r="C29" s="46" t="s">
        <v>61</v>
      </c>
      <c r="D29" s="28" t="s">
        <v>18</v>
      </c>
      <c r="E29" s="41">
        <v>39.25</v>
      </c>
      <c r="F29" s="17">
        <v>29.84</v>
      </c>
      <c r="G29" s="25">
        <v>0.25</v>
      </c>
      <c r="H29" s="26">
        <f t="shared" si="4"/>
        <v>37.3</v>
      </c>
      <c r="I29" s="27">
        <f t="shared" si="5"/>
        <v>1464.03</v>
      </c>
    </row>
    <row r="30" spans="1:9" ht="23.25" customHeight="1">
      <c r="A30" s="23" t="s">
        <v>89</v>
      </c>
      <c r="B30" s="24">
        <v>10851</v>
      </c>
      <c r="C30" s="46" t="s">
        <v>52</v>
      </c>
      <c r="D30" s="28" t="s">
        <v>32</v>
      </c>
      <c r="E30" s="41">
        <v>21</v>
      </c>
      <c r="F30" s="17">
        <v>87.99</v>
      </c>
      <c r="G30" s="25">
        <v>0.25</v>
      </c>
      <c r="H30" s="26">
        <f t="shared" si="4"/>
        <v>109.99</v>
      </c>
      <c r="I30" s="27">
        <f t="shared" si="5"/>
        <v>2309.79</v>
      </c>
    </row>
    <row r="31" spans="1:9" ht="35.25" customHeight="1">
      <c r="A31" s="23" t="s">
        <v>90</v>
      </c>
      <c r="B31" s="24">
        <v>10851</v>
      </c>
      <c r="C31" s="46" t="s">
        <v>53</v>
      </c>
      <c r="D31" s="28" t="s">
        <v>32</v>
      </c>
      <c r="E31" s="41">
        <v>5</v>
      </c>
      <c r="F31" s="17">
        <v>22</v>
      </c>
      <c r="G31" s="25">
        <v>0.25</v>
      </c>
      <c r="H31" s="26">
        <f t="shared" si="4"/>
        <v>27.5</v>
      </c>
      <c r="I31" s="27">
        <f t="shared" si="5"/>
        <v>137.5</v>
      </c>
    </row>
    <row r="32" spans="1:9" ht="25.5">
      <c r="A32" s="23" t="s">
        <v>91</v>
      </c>
      <c r="B32" s="24">
        <v>10851</v>
      </c>
      <c r="C32" s="18" t="s">
        <v>78</v>
      </c>
      <c r="D32" s="28" t="s">
        <v>32</v>
      </c>
      <c r="E32" s="41">
        <v>2</v>
      </c>
      <c r="F32" s="17">
        <v>22</v>
      </c>
      <c r="G32" s="25">
        <v>0.25</v>
      </c>
      <c r="H32" s="26">
        <f t="shared" si="4"/>
        <v>27.5</v>
      </c>
      <c r="I32" s="27">
        <f t="shared" si="5"/>
        <v>55</v>
      </c>
    </row>
    <row r="33" spans="1:9" ht="38.25">
      <c r="A33" s="23" t="s">
        <v>92</v>
      </c>
      <c r="B33" s="50">
        <v>79463</v>
      </c>
      <c r="C33" s="18" t="s">
        <v>77</v>
      </c>
      <c r="D33" s="28" t="s">
        <v>21</v>
      </c>
      <c r="E33" s="41">
        <f>0.96*3</f>
        <v>2.88</v>
      </c>
      <c r="F33" s="38">
        <v>12.44</v>
      </c>
      <c r="G33" s="25">
        <v>0.25</v>
      </c>
      <c r="H33" s="26">
        <f t="shared" si="4"/>
        <v>15.55</v>
      </c>
      <c r="I33" s="27">
        <f t="shared" si="5"/>
        <v>44.78</v>
      </c>
    </row>
    <row r="34" spans="1:9" ht="12.75">
      <c r="A34" s="23" t="s">
        <v>93</v>
      </c>
      <c r="B34" s="24"/>
      <c r="C34" s="18" t="s">
        <v>76</v>
      </c>
      <c r="D34" s="28" t="s">
        <v>32</v>
      </c>
      <c r="E34" s="41">
        <v>1</v>
      </c>
      <c r="F34" s="17">
        <v>1800</v>
      </c>
      <c r="G34" s="25">
        <v>0.25</v>
      </c>
      <c r="H34" s="26">
        <f t="shared" si="4"/>
        <v>2250</v>
      </c>
      <c r="I34" s="27">
        <f t="shared" si="5"/>
        <v>2250</v>
      </c>
    </row>
    <row r="35" spans="1:12" ht="12.75">
      <c r="A35" s="8" t="s">
        <v>22</v>
      </c>
      <c r="B35" s="9"/>
      <c r="C35" s="10" t="s">
        <v>79</v>
      </c>
      <c r="D35" s="11"/>
      <c r="E35" s="12"/>
      <c r="F35" s="12"/>
      <c r="G35" s="13"/>
      <c r="H35" s="14"/>
      <c r="I35" s="36">
        <f>SUM(I28:I34)</f>
        <v>9599.45</v>
      </c>
      <c r="J35" s="15"/>
      <c r="K35" s="15"/>
      <c r="L35" s="15"/>
    </row>
    <row r="36" spans="1:12" ht="12.75">
      <c r="A36" s="51" t="s">
        <v>23</v>
      </c>
      <c r="B36" s="49">
        <v>97631</v>
      </c>
      <c r="C36" s="48" t="s">
        <v>80</v>
      </c>
      <c r="D36" s="52" t="s">
        <v>20</v>
      </c>
      <c r="E36" s="41">
        <v>16.8</v>
      </c>
      <c r="F36" s="53">
        <v>2.21</v>
      </c>
      <c r="G36" s="54">
        <v>0.25</v>
      </c>
      <c r="H36" s="39">
        <f aca="true" t="shared" si="6" ref="H36:H42">ROUND(F36*(1+G36),2)</f>
        <v>2.76</v>
      </c>
      <c r="I36" s="40">
        <f aca="true" t="shared" si="7" ref="I36:I42">ROUND(H36*E36,2)</f>
        <v>46.37</v>
      </c>
      <c r="J36" s="15"/>
      <c r="K36" s="15"/>
      <c r="L36" s="15"/>
    </row>
    <row r="37" spans="1:11" ht="38.25">
      <c r="A37" s="51" t="s">
        <v>24</v>
      </c>
      <c r="B37" s="24">
        <v>72961</v>
      </c>
      <c r="C37" s="46" t="s">
        <v>81</v>
      </c>
      <c r="D37" s="47" t="s">
        <v>21</v>
      </c>
      <c r="E37" s="41">
        <v>118.66</v>
      </c>
      <c r="F37" s="42">
        <v>1.17</v>
      </c>
      <c r="G37" s="43">
        <v>0.25</v>
      </c>
      <c r="H37" s="44">
        <f t="shared" si="6"/>
        <v>1.46</v>
      </c>
      <c r="I37" s="45">
        <f t="shared" si="7"/>
        <v>173.24</v>
      </c>
      <c r="J37" s="15"/>
      <c r="K37" s="16"/>
    </row>
    <row r="38" spans="1:11" ht="38.25">
      <c r="A38" s="51" t="s">
        <v>25</v>
      </c>
      <c r="B38" s="24">
        <v>92396</v>
      </c>
      <c r="C38" s="46" t="s">
        <v>82</v>
      </c>
      <c r="D38" s="47" t="s">
        <v>21</v>
      </c>
      <c r="E38" s="41">
        <f>E37-E39</f>
        <v>105.35</v>
      </c>
      <c r="F38" s="42">
        <v>54.8</v>
      </c>
      <c r="G38" s="43">
        <v>0.25</v>
      </c>
      <c r="H38" s="44">
        <f t="shared" si="6"/>
        <v>68.5</v>
      </c>
      <c r="I38" s="45">
        <f t="shared" si="7"/>
        <v>7216.48</v>
      </c>
      <c r="J38" s="15"/>
      <c r="K38" s="21"/>
    </row>
    <row r="39" spans="1:11" ht="59.25" customHeight="1">
      <c r="A39" s="51" t="s">
        <v>37</v>
      </c>
      <c r="B39" s="58">
        <v>93679</v>
      </c>
      <c r="C39" s="46" t="s">
        <v>67</v>
      </c>
      <c r="D39" s="47" t="s">
        <v>21</v>
      </c>
      <c r="E39" s="41">
        <f>5.06+33*0.25</f>
        <v>13.309999999999999</v>
      </c>
      <c r="F39" s="42">
        <v>59.6</v>
      </c>
      <c r="G39" s="43">
        <v>0.25</v>
      </c>
      <c r="H39" s="44">
        <f t="shared" si="6"/>
        <v>74.5</v>
      </c>
      <c r="I39" s="45">
        <f t="shared" si="7"/>
        <v>991.6</v>
      </c>
      <c r="J39" s="34"/>
      <c r="K39" s="16"/>
    </row>
    <row r="40" spans="1:11" ht="63.75">
      <c r="A40" s="51" t="s">
        <v>38</v>
      </c>
      <c r="B40" s="24">
        <v>94273</v>
      </c>
      <c r="C40" s="46" t="s">
        <v>68</v>
      </c>
      <c r="D40" s="47" t="s">
        <v>18</v>
      </c>
      <c r="E40" s="41">
        <v>60</v>
      </c>
      <c r="F40" s="42">
        <v>31.91</v>
      </c>
      <c r="G40" s="43">
        <v>0.25</v>
      </c>
      <c r="H40" s="44">
        <f t="shared" si="6"/>
        <v>39.89</v>
      </c>
      <c r="I40" s="45">
        <f t="shared" si="7"/>
        <v>2393.4</v>
      </c>
      <c r="K40" s="22"/>
    </row>
    <row r="41" spans="1:11" ht="23.25" customHeight="1">
      <c r="A41" s="51" t="s">
        <v>54</v>
      </c>
      <c r="B41" s="24">
        <v>83693</v>
      </c>
      <c r="C41" s="46" t="s">
        <v>69</v>
      </c>
      <c r="D41" s="47" t="s">
        <v>21</v>
      </c>
      <c r="E41" s="41">
        <v>18</v>
      </c>
      <c r="F41" s="42">
        <v>3.1</v>
      </c>
      <c r="G41" s="43">
        <v>0.25</v>
      </c>
      <c r="H41" s="44">
        <f t="shared" si="6"/>
        <v>3.88</v>
      </c>
      <c r="I41" s="45">
        <f t="shared" si="7"/>
        <v>69.84</v>
      </c>
      <c r="J41" s="34"/>
      <c r="K41" s="16"/>
    </row>
    <row r="42" spans="1:11" ht="25.5">
      <c r="A42" s="51" t="s">
        <v>88</v>
      </c>
      <c r="B42" s="35" t="s">
        <v>55</v>
      </c>
      <c r="C42" s="46" t="s">
        <v>56</v>
      </c>
      <c r="D42" s="28" t="s">
        <v>20</v>
      </c>
      <c r="E42" s="41">
        <v>1.35</v>
      </c>
      <c r="F42" s="17">
        <v>476.34</v>
      </c>
      <c r="G42" s="25">
        <v>0.25</v>
      </c>
      <c r="H42" s="26">
        <f t="shared" si="6"/>
        <v>595.43</v>
      </c>
      <c r="I42" s="27">
        <f t="shared" si="7"/>
        <v>803.83</v>
      </c>
      <c r="K42" s="22"/>
    </row>
    <row r="43" spans="1:11" ht="12.75">
      <c r="A43" s="8" t="s">
        <v>96</v>
      </c>
      <c r="B43" s="9"/>
      <c r="C43" s="10" t="s">
        <v>46</v>
      </c>
      <c r="D43" s="11"/>
      <c r="E43" s="12"/>
      <c r="F43" s="12"/>
      <c r="G43" s="13"/>
      <c r="H43" s="14"/>
      <c r="I43" s="36">
        <f>SUM(I36:I42)</f>
        <v>11694.759999999998</v>
      </c>
      <c r="K43" s="22"/>
    </row>
    <row r="44" spans="1:9" ht="38.25">
      <c r="A44" s="23" t="s">
        <v>26</v>
      </c>
      <c r="B44" s="24">
        <v>34723</v>
      </c>
      <c r="C44" s="18" t="s">
        <v>71</v>
      </c>
      <c r="D44" s="28" t="s">
        <v>32</v>
      </c>
      <c r="E44" s="41">
        <v>3</v>
      </c>
      <c r="F44" s="17">
        <v>200.11</v>
      </c>
      <c r="G44" s="25">
        <v>0.25</v>
      </c>
      <c r="H44" s="26">
        <f>ROUND(F44*(1+G44),2)</f>
        <v>250.14</v>
      </c>
      <c r="I44" s="27">
        <f>ROUND(H44*E44,2)</f>
        <v>750.42</v>
      </c>
    </row>
    <row r="45" spans="1:11" ht="37.5" customHeight="1">
      <c r="A45" s="23" t="s">
        <v>27</v>
      </c>
      <c r="B45" s="24">
        <v>83693</v>
      </c>
      <c r="C45" s="18" t="s">
        <v>70</v>
      </c>
      <c r="D45" s="28" t="s">
        <v>21</v>
      </c>
      <c r="E45" s="41">
        <v>12</v>
      </c>
      <c r="F45" s="17">
        <v>3.1</v>
      </c>
      <c r="G45" s="25">
        <v>0.25</v>
      </c>
      <c r="H45" s="26">
        <f>ROUND(F45*(1+G45),2)</f>
        <v>3.88</v>
      </c>
      <c r="I45" s="27">
        <f>ROUND(H45*E45,2)</f>
        <v>46.56</v>
      </c>
      <c r="J45" s="15"/>
      <c r="K45" s="15"/>
    </row>
    <row r="46" spans="1:11" s="2" customFormat="1" ht="10.5" customHeight="1">
      <c r="A46" s="8"/>
      <c r="B46" s="9"/>
      <c r="C46" s="10"/>
      <c r="D46" s="11"/>
      <c r="E46" s="12"/>
      <c r="F46" s="12"/>
      <c r="G46" s="13"/>
      <c r="H46" s="14"/>
      <c r="I46" s="36">
        <f>SUM(I44:I45)</f>
        <v>796.98</v>
      </c>
      <c r="J46" s="15"/>
      <c r="K46" s="15"/>
    </row>
    <row r="47" spans="1:9" ht="13.5" thickBot="1">
      <c r="A47" s="82" t="s">
        <v>11</v>
      </c>
      <c r="B47" s="83"/>
      <c r="C47" s="83"/>
      <c r="D47" s="83"/>
      <c r="E47" s="83"/>
      <c r="F47" s="83"/>
      <c r="G47" s="83"/>
      <c r="H47" s="84"/>
      <c r="I47" s="37">
        <f>ROUND(I46+I43+I35+I27+I10+I17+I24,2)</f>
        <v>29611</v>
      </c>
    </row>
    <row r="48" spans="1:9" ht="12.75">
      <c r="A48" s="3"/>
      <c r="B48" s="1"/>
      <c r="C48" s="1"/>
      <c r="D48" s="1"/>
      <c r="E48" s="1"/>
      <c r="F48" s="1"/>
      <c r="G48" s="1"/>
      <c r="H48" s="1"/>
      <c r="I48" s="4"/>
    </row>
    <row r="49" spans="1:11" ht="12.75">
      <c r="A49" s="71"/>
      <c r="B49" s="72"/>
      <c r="C49" s="69" t="s">
        <v>15</v>
      </c>
      <c r="D49" s="77"/>
      <c r="E49" s="63" t="s">
        <v>4</v>
      </c>
      <c r="F49" s="63"/>
      <c r="G49" s="64"/>
      <c r="H49" s="65"/>
      <c r="I49" s="66"/>
      <c r="K49" s="22"/>
    </row>
    <row r="50" spans="1:9" ht="12.75">
      <c r="A50" s="73"/>
      <c r="B50" s="74"/>
      <c r="C50" s="62"/>
      <c r="D50" s="61"/>
      <c r="E50" s="63"/>
      <c r="F50" s="63"/>
      <c r="G50" s="64"/>
      <c r="H50" s="65"/>
      <c r="I50" s="66"/>
    </row>
    <row r="51" spans="1:9" ht="12.75">
      <c r="A51" s="73"/>
      <c r="B51" s="74"/>
      <c r="C51" s="60" t="s">
        <v>97</v>
      </c>
      <c r="D51" s="61"/>
      <c r="E51" s="63"/>
      <c r="F51" s="63"/>
      <c r="G51" s="64"/>
      <c r="H51" s="65"/>
      <c r="I51" s="66"/>
    </row>
    <row r="52" spans="1:9" ht="13.5" thickBot="1">
      <c r="A52" s="75"/>
      <c r="B52" s="76"/>
      <c r="C52" s="62"/>
      <c r="D52" s="61"/>
      <c r="E52" s="67"/>
      <c r="F52" s="67"/>
      <c r="G52" s="68"/>
      <c r="H52" s="69"/>
      <c r="I52" s="70"/>
    </row>
    <row r="53" spans="1:9" ht="12.75">
      <c r="A53" s="20"/>
      <c r="B53" s="20"/>
      <c r="C53" s="20"/>
      <c r="D53" s="20"/>
      <c r="E53" s="20"/>
      <c r="F53" s="20"/>
      <c r="G53" s="20"/>
      <c r="H53" s="20"/>
      <c r="I53" s="20"/>
    </row>
  </sheetData>
  <sheetProtection/>
  <mergeCells count="20">
    <mergeCell ref="A1:I1"/>
    <mergeCell ref="B5:G5"/>
    <mergeCell ref="B2:H3"/>
    <mergeCell ref="B4:I4"/>
    <mergeCell ref="C8:C9"/>
    <mergeCell ref="E8:E9"/>
    <mergeCell ref="I8:I9"/>
    <mergeCell ref="A8:A9"/>
    <mergeCell ref="A6:I6"/>
    <mergeCell ref="D8:D9"/>
    <mergeCell ref="C51:D52"/>
    <mergeCell ref="E49:I52"/>
    <mergeCell ref="A49:B52"/>
    <mergeCell ref="C49:D50"/>
    <mergeCell ref="A2:A3"/>
    <mergeCell ref="H8:H9"/>
    <mergeCell ref="F8:F9"/>
    <mergeCell ref="G8:G9"/>
    <mergeCell ref="B8:B9"/>
    <mergeCell ref="A47:H47"/>
  </mergeCells>
  <printOptions horizontalCentered="1"/>
  <pageMargins left="0.5118110236220472" right="0.5905511811023623" top="1.3779527559055118" bottom="0.5905511811023623" header="0.5118110236220472" footer="0.5118110236220472"/>
  <pageSetup fitToHeight="0" fitToWidth="1" horizontalDpi="600" verticalDpi="600" orientation="portrait" paperSize="9" scale="67" r:id="rId2"/>
  <headerFooter alignWithMargins="0">
    <oddHeader>&amp;L&amp;G&amp;CPREFEITURA MUNICIPAL DE JOSÉ BOITEUX
ESTADO DE SANTA CATARINA</oddHeader>
    <oddFooter xml:space="preserve">&amp;LRua 16 de Junho, 13 - 89.145-000
Email: gabinete@pmjb.sc.gov.br             &amp;CJosé Boiteux - SC&amp;RFone: (47) 3352-7111
site: www.pmjb.sc.gov.br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Eng. Diego Westphal</cp:lastModifiedBy>
  <cp:lastPrinted>2018-06-26T18:30:41Z</cp:lastPrinted>
  <dcterms:created xsi:type="dcterms:W3CDTF">2003-10-24T18:12:58Z</dcterms:created>
  <dcterms:modified xsi:type="dcterms:W3CDTF">2018-06-26T18:30:42Z</dcterms:modified>
  <cp:category/>
  <cp:version/>
  <cp:contentType/>
  <cp:contentStatus/>
</cp:coreProperties>
</file>